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TARIFA RETENCIÓN FUENTE" sheetId="5" r:id="rId1"/>
  </sheets>
  <calcPr calcId="145621"/>
</workbook>
</file>

<file path=xl/calcChain.xml><?xml version="1.0" encoding="utf-8"?>
<calcChain xmlns="http://schemas.openxmlformats.org/spreadsheetml/2006/main">
  <c r="I9" i="5" l="1"/>
  <c r="H9" i="5"/>
  <c r="G9" i="5"/>
  <c r="F9" i="5"/>
  <c r="E9" i="5"/>
  <c r="D9" i="5"/>
  <c r="C9" i="5"/>
  <c r="I5" i="5" l="1"/>
  <c r="G12" i="5" s="1"/>
  <c r="H12" i="5" l="1"/>
  <c r="H13" i="5" s="1"/>
  <c r="H15" i="5" s="1"/>
  <c r="H18" i="5" s="1"/>
  <c r="H20" i="5" s="1"/>
  <c r="I12" i="5"/>
  <c r="I13" i="5" s="1"/>
  <c r="I15" i="5" s="1"/>
  <c r="I18" i="5" s="1"/>
  <c r="I20" i="5" s="1"/>
  <c r="G13" i="5"/>
  <c r="G15" i="5" s="1"/>
  <c r="G18" i="5" s="1"/>
  <c r="G20" i="5" s="1"/>
  <c r="E12" i="5"/>
  <c r="E13" i="5" s="1"/>
  <c r="E15" i="5" s="1"/>
  <c r="E18" i="5" s="1"/>
  <c r="E20" i="5" s="1"/>
  <c r="C12" i="5"/>
  <c r="C13" i="5" s="1"/>
  <c r="C15" i="5" s="1"/>
  <c r="C18" i="5" s="1"/>
  <c r="C20" i="5" s="1"/>
  <c r="F12" i="5"/>
  <c r="F13" i="5" s="1"/>
  <c r="F15" i="5" s="1"/>
  <c r="F18" i="5" s="1"/>
  <c r="F20" i="5" s="1"/>
  <c r="D12" i="5"/>
  <c r="D13" i="5" s="1"/>
  <c r="D15" i="5" s="1"/>
  <c r="D18" i="5" s="1"/>
  <c r="D20" i="5" s="1"/>
  <c r="C21" i="5" l="1"/>
  <c r="C22" i="5" s="1"/>
  <c r="F21" i="5"/>
  <c r="F22" i="5" s="1"/>
  <c r="E21" i="5"/>
  <c r="E22" i="5" s="1"/>
  <c r="I21" i="5"/>
  <c r="I22" i="5" s="1"/>
  <c r="D21" i="5"/>
  <c r="D22" i="5" s="1"/>
  <c r="G21" i="5"/>
  <c r="G22" i="5" s="1"/>
  <c r="H21" i="5"/>
  <c r="H22" i="5" s="1"/>
</calcChain>
</file>

<file path=xl/sharedStrings.xml><?xml version="1.0" encoding="utf-8"?>
<sst xmlns="http://schemas.openxmlformats.org/spreadsheetml/2006/main" count="52" uniqueCount="45">
  <si>
    <t>RANGOS......................&gt;</t>
  </si>
  <si>
    <t>ITEM</t>
  </si>
  <si>
    <t>VALOR UVT.....&gt;</t>
  </si>
  <si>
    <t>CONCEPTO DEL PAGO</t>
  </si>
  <si>
    <t>Base para aplicar tarifa en UVT ( Item 2 menos Item 3)</t>
  </si>
  <si>
    <t>ELABORO:</t>
  </si>
  <si>
    <t>Rango 1</t>
  </si>
  <si>
    <t>Rango 6</t>
  </si>
  <si>
    <t>PROCEDIMIENTO UNO (  % VARIABLE SEGÚN LO DEVENGADO MENSUALMENTE)</t>
  </si>
  <si>
    <t>TOPES DE REFERENCIA EN PESOS………………………………&gt;</t>
  </si>
  <si>
    <t>Ingreso laboral GRAVADO en pesos ( Una vez depurado- ver anexo explicado)</t>
  </si>
  <si>
    <t>=</t>
  </si>
  <si>
    <t>Menos: Ingreso laboral sin retención en UVT O Descuento Rangos anteriores</t>
  </si>
  <si>
    <t>(-)</t>
  </si>
  <si>
    <t>Tarifa según tabla de retención  ART. 383 E.T.</t>
  </si>
  <si>
    <t>Subtotal  Retención en UVT ( Item  4 x Item 5)</t>
  </si>
  <si>
    <t>Más: retención de rangos anteriores en UVT ( Según Art. 383 E.T.)</t>
  </si>
  <si>
    <t>(+)</t>
  </si>
  <si>
    <t>Retención Total en UVT  ( Item 6 más Item 7)</t>
  </si>
  <si>
    <t>Rango 2</t>
  </si>
  <si>
    <t>Rango 3</t>
  </si>
  <si>
    <t>BASE RETENCIÓN:</t>
  </si>
  <si>
    <t>BASE EN UVT</t>
  </si>
  <si>
    <t>ART 383 E.T.</t>
  </si>
  <si>
    <t>AÑO 2019</t>
  </si>
  <si>
    <t>Rango 4</t>
  </si>
  <si>
    <t>Rango 5</t>
  </si>
  <si>
    <t>Rango 7</t>
  </si>
  <si>
    <t>Ingreso laboral gravado en UVT ( item 1 / $ 34,270)</t>
  </si>
  <si>
    <t>Retención en pesos ( Item 8 por $ 34,270 uvt)</t>
  </si>
  <si>
    <t>0-87 UVT</t>
  </si>
  <si>
    <t>&gt;87-145</t>
  </si>
  <si>
    <t>&gt;145-335 UVT</t>
  </si>
  <si>
    <t>&gt; 335-640 UVT</t>
  </si>
  <si>
    <t>&gt; 640-945  UVT</t>
  </si>
  <si>
    <t>&gt; 945-2300  UVT</t>
  </si>
  <si>
    <t>&gt; 2300  UVT</t>
  </si>
  <si>
    <t>Porcentaje aplicable  sobre la base depurada (  Item 9  Dividido en  1)</t>
  </si>
  <si>
    <t>DIGITAR BASE GRAVALE..&gt;</t>
  </si>
  <si>
    <t>GRUPO PRG ABOGADOS  SAS</t>
  </si>
  <si>
    <t>www.prgtributaristas.com</t>
  </si>
  <si>
    <t>Olmedo Parra</t>
  </si>
  <si>
    <t>ENERO/30/2019</t>
  </si>
  <si>
    <t>ART. 34 LEY 1943 DE 2018</t>
  </si>
  <si>
    <t>TARIFA RETENCIÓN INGRESOS LABORALES 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</si>
</sst>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$&quot;\ #,##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 tint="4.9989318521683403E-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4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sz val="14"/>
      <color rgb="FFFF0000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b/>
      <sz val="9"/>
      <color rgb="FFFF000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Calibri"/>
      <family val="2"/>
      <scheme val="minor"/>
    </font>
    <font>
      <sz val="9"/>
      <color theme="1" tint="4.9989318521683403E-2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Border="1"/>
    <xf numFmtId="0" fontId="1" fillId="0" borderId="6" xfId="0" applyFont="1" applyBorder="1"/>
    <xf numFmtId="3" fontId="1" fillId="0" borderId="0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0" xfId="0" applyFont="1"/>
    <xf numFmtId="0" fontId="1" fillId="0" borderId="14" xfId="0" applyFont="1" applyBorder="1"/>
    <xf numFmtId="0" fontId="1" fillId="0" borderId="15" xfId="0" applyFont="1" applyBorder="1"/>
    <xf numFmtId="3" fontId="1" fillId="0" borderId="0" xfId="0" applyNumberFormat="1" applyFont="1"/>
    <xf numFmtId="0" fontId="1" fillId="0" borderId="13" xfId="0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0" borderId="1" xfId="0" applyFont="1" applyBorder="1"/>
    <xf numFmtId="0" fontId="6" fillId="0" borderId="0" xfId="0" applyFont="1" applyBorder="1"/>
    <xf numFmtId="0" fontId="2" fillId="0" borderId="11" xfId="0" applyFont="1" applyBorder="1"/>
    <xf numFmtId="0" fontId="1" fillId="0" borderId="12" xfId="0" applyFont="1" applyBorder="1"/>
    <xf numFmtId="0" fontId="9" fillId="0" borderId="15" xfId="0" applyFont="1" applyBorder="1" applyAlignment="1">
      <alignment horizontal="center"/>
    </xf>
    <xf numFmtId="10" fontId="1" fillId="0" borderId="0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3" fontId="8" fillId="0" borderId="5" xfId="0" applyNumberFormat="1" applyFont="1" applyBorder="1"/>
    <xf numFmtId="164" fontId="10" fillId="0" borderId="5" xfId="0" applyNumberFormat="1" applyFont="1" applyBorder="1"/>
    <xf numFmtId="3" fontId="11" fillId="0" borderId="16" xfId="0" applyNumberFormat="1" applyFont="1" applyBorder="1"/>
    <xf numFmtId="165" fontId="12" fillId="0" borderId="5" xfId="0" applyNumberFormat="1" applyFont="1" applyBorder="1"/>
    <xf numFmtId="0" fontId="7" fillId="0" borderId="10" xfId="0" applyFont="1" applyBorder="1"/>
    <xf numFmtId="0" fontId="7" fillId="0" borderId="0" xfId="0" applyFont="1"/>
    <xf numFmtId="0" fontId="13" fillId="0" borderId="0" xfId="0" applyFont="1"/>
    <xf numFmtId="3" fontId="7" fillId="0" borderId="0" xfId="0" applyNumberFormat="1" applyFont="1"/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7" fillId="0" borderId="13" xfId="0" applyFont="1" applyBorder="1"/>
    <xf numFmtId="4" fontId="13" fillId="0" borderId="6" xfId="0" applyNumberFormat="1" applyFont="1" applyBorder="1"/>
    <xf numFmtId="4" fontId="13" fillId="0" borderId="7" xfId="0" applyNumberFormat="1" applyFont="1" applyBorder="1"/>
    <xf numFmtId="4" fontId="13" fillId="0" borderId="8" xfId="0" applyNumberFormat="1" applyFont="1" applyBorder="1"/>
    <xf numFmtId="4" fontId="7" fillId="0" borderId="0" xfId="0" applyNumberFormat="1" applyFont="1"/>
    <xf numFmtId="9" fontId="12" fillId="0" borderId="17" xfId="0" applyNumberFormat="1" applyFont="1" applyBorder="1"/>
    <xf numFmtId="9" fontId="12" fillId="0" borderId="18" xfId="0" applyNumberFormat="1" applyFont="1" applyBorder="1"/>
    <xf numFmtId="9" fontId="12" fillId="0" borderId="4" xfId="0" applyNumberFormat="1" applyFont="1" applyBorder="1"/>
    <xf numFmtId="3" fontId="15" fillId="0" borderId="7" xfId="0" applyNumberFormat="1" applyFont="1" applyBorder="1"/>
    <xf numFmtId="10" fontId="14" fillId="0" borderId="7" xfId="0" applyNumberFormat="1" applyFont="1" applyBorder="1"/>
    <xf numFmtId="0" fontId="3" fillId="0" borderId="2" xfId="0" applyFont="1" applyFill="1" applyBorder="1"/>
    <xf numFmtId="3" fontId="8" fillId="0" borderId="16" xfId="0" applyNumberFormat="1" applyFont="1" applyBorder="1"/>
    <xf numFmtId="4" fontId="13" fillId="0" borderId="0" xfId="0" applyNumberFormat="1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16" fillId="0" borderId="6" xfId="0" applyNumberFormat="1" applyFont="1" applyBorder="1"/>
    <xf numFmtId="0" fontId="17" fillId="0" borderId="1" xfId="0" applyFont="1" applyBorder="1"/>
    <xf numFmtId="0" fontId="17" fillId="0" borderId="9" xfId="0" applyFont="1" applyBorder="1"/>
    <xf numFmtId="0" fontId="18" fillId="0" borderId="9" xfId="1" applyFont="1" applyBorder="1"/>
    <xf numFmtId="0" fontId="19" fillId="0" borderId="9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0" fillId="0" borderId="5" xfId="0" applyNumberFormat="1" applyFont="1" applyBorder="1"/>
    <xf numFmtId="0" fontId="7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gtributarist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7" workbookViewId="0">
      <selection activeCell="E23" sqref="E23"/>
    </sheetView>
  </sheetViews>
  <sheetFormatPr baseColWidth="10" defaultColWidth="9.140625" defaultRowHeight="12.75" x14ac:dyDescent="0.2"/>
  <cols>
    <col min="1" max="1" width="5.140625" style="7" customWidth="1"/>
    <col min="2" max="2" width="98.140625" style="7" customWidth="1"/>
    <col min="3" max="3" width="15.42578125" style="7" bestFit="1" customWidth="1"/>
    <col min="4" max="4" width="16.7109375" style="7" bestFit="1" customWidth="1"/>
    <col min="5" max="5" width="13.7109375" style="7" bestFit="1" customWidth="1"/>
    <col min="6" max="6" width="13.42578125" style="7" bestFit="1" customWidth="1"/>
    <col min="7" max="7" width="14" style="7" bestFit="1" customWidth="1"/>
    <col min="8" max="8" width="20.140625" style="7" bestFit="1" customWidth="1"/>
    <col min="9" max="9" width="17.7109375" style="7" bestFit="1" customWidth="1"/>
    <col min="10" max="10" width="3.28515625" style="7" bestFit="1" customWidth="1"/>
    <col min="11" max="11" width="9.140625" style="7"/>
    <col min="12" max="12" width="26.42578125" style="7" customWidth="1"/>
    <col min="13" max="13" width="10.140625" style="7" bestFit="1" customWidth="1"/>
    <col min="14" max="259" width="9.140625" style="7"/>
    <col min="260" max="260" width="5.140625" style="7" customWidth="1"/>
    <col min="261" max="261" width="65.140625" style="7" customWidth="1"/>
    <col min="262" max="262" width="24.140625" style="7" customWidth="1"/>
    <col min="263" max="263" width="19.85546875" style="7" customWidth="1"/>
    <col min="264" max="264" width="20.7109375" style="7" customWidth="1"/>
    <col min="265" max="265" width="3.28515625" style="7" bestFit="1" customWidth="1"/>
    <col min="266" max="266" width="26" style="7" bestFit="1" customWidth="1"/>
    <col min="267" max="267" width="9.140625" style="7"/>
    <col min="268" max="268" width="26.42578125" style="7" customWidth="1"/>
    <col min="269" max="269" width="10.140625" style="7" bestFit="1" customWidth="1"/>
    <col min="270" max="515" width="9.140625" style="7"/>
    <col min="516" max="516" width="5.140625" style="7" customWidth="1"/>
    <col min="517" max="517" width="65.140625" style="7" customWidth="1"/>
    <col min="518" max="518" width="24.140625" style="7" customWidth="1"/>
    <col min="519" max="519" width="19.85546875" style="7" customWidth="1"/>
    <col min="520" max="520" width="20.7109375" style="7" customWidth="1"/>
    <col min="521" max="521" width="3.28515625" style="7" bestFit="1" customWidth="1"/>
    <col min="522" max="522" width="26" style="7" bestFit="1" customWidth="1"/>
    <col min="523" max="523" width="9.140625" style="7"/>
    <col min="524" max="524" width="26.42578125" style="7" customWidth="1"/>
    <col min="525" max="525" width="10.140625" style="7" bestFit="1" customWidth="1"/>
    <col min="526" max="771" width="9.140625" style="7"/>
    <col min="772" max="772" width="5.140625" style="7" customWidth="1"/>
    <col min="773" max="773" width="65.140625" style="7" customWidth="1"/>
    <col min="774" max="774" width="24.140625" style="7" customWidth="1"/>
    <col min="775" max="775" width="19.85546875" style="7" customWidth="1"/>
    <col min="776" max="776" width="20.7109375" style="7" customWidth="1"/>
    <col min="777" max="777" width="3.28515625" style="7" bestFit="1" customWidth="1"/>
    <col min="778" max="778" width="26" style="7" bestFit="1" customWidth="1"/>
    <col min="779" max="779" width="9.140625" style="7"/>
    <col min="780" max="780" width="26.42578125" style="7" customWidth="1"/>
    <col min="781" max="781" width="10.140625" style="7" bestFit="1" customWidth="1"/>
    <col min="782" max="1027" width="9.140625" style="7"/>
    <col min="1028" max="1028" width="5.140625" style="7" customWidth="1"/>
    <col min="1029" max="1029" width="65.140625" style="7" customWidth="1"/>
    <col min="1030" max="1030" width="24.140625" style="7" customWidth="1"/>
    <col min="1031" max="1031" width="19.85546875" style="7" customWidth="1"/>
    <col min="1032" max="1032" width="20.7109375" style="7" customWidth="1"/>
    <col min="1033" max="1033" width="3.28515625" style="7" bestFit="1" customWidth="1"/>
    <col min="1034" max="1034" width="26" style="7" bestFit="1" customWidth="1"/>
    <col min="1035" max="1035" width="9.140625" style="7"/>
    <col min="1036" max="1036" width="26.42578125" style="7" customWidth="1"/>
    <col min="1037" max="1037" width="10.140625" style="7" bestFit="1" customWidth="1"/>
    <col min="1038" max="1283" width="9.140625" style="7"/>
    <col min="1284" max="1284" width="5.140625" style="7" customWidth="1"/>
    <col min="1285" max="1285" width="65.140625" style="7" customWidth="1"/>
    <col min="1286" max="1286" width="24.140625" style="7" customWidth="1"/>
    <col min="1287" max="1287" width="19.85546875" style="7" customWidth="1"/>
    <col min="1288" max="1288" width="20.7109375" style="7" customWidth="1"/>
    <col min="1289" max="1289" width="3.28515625" style="7" bestFit="1" customWidth="1"/>
    <col min="1290" max="1290" width="26" style="7" bestFit="1" customWidth="1"/>
    <col min="1291" max="1291" width="9.140625" style="7"/>
    <col min="1292" max="1292" width="26.42578125" style="7" customWidth="1"/>
    <col min="1293" max="1293" width="10.140625" style="7" bestFit="1" customWidth="1"/>
    <col min="1294" max="1539" width="9.140625" style="7"/>
    <col min="1540" max="1540" width="5.140625" style="7" customWidth="1"/>
    <col min="1541" max="1541" width="65.140625" style="7" customWidth="1"/>
    <col min="1542" max="1542" width="24.140625" style="7" customWidth="1"/>
    <col min="1543" max="1543" width="19.85546875" style="7" customWidth="1"/>
    <col min="1544" max="1544" width="20.7109375" style="7" customWidth="1"/>
    <col min="1545" max="1545" width="3.28515625" style="7" bestFit="1" customWidth="1"/>
    <col min="1546" max="1546" width="26" style="7" bestFit="1" customWidth="1"/>
    <col min="1547" max="1547" width="9.140625" style="7"/>
    <col min="1548" max="1548" width="26.42578125" style="7" customWidth="1"/>
    <col min="1549" max="1549" width="10.140625" style="7" bestFit="1" customWidth="1"/>
    <col min="1550" max="1795" width="9.140625" style="7"/>
    <col min="1796" max="1796" width="5.140625" style="7" customWidth="1"/>
    <col min="1797" max="1797" width="65.140625" style="7" customWidth="1"/>
    <col min="1798" max="1798" width="24.140625" style="7" customWidth="1"/>
    <col min="1799" max="1799" width="19.85546875" style="7" customWidth="1"/>
    <col min="1800" max="1800" width="20.7109375" style="7" customWidth="1"/>
    <col min="1801" max="1801" width="3.28515625" style="7" bestFit="1" customWidth="1"/>
    <col min="1802" max="1802" width="26" style="7" bestFit="1" customWidth="1"/>
    <col min="1803" max="1803" width="9.140625" style="7"/>
    <col min="1804" max="1804" width="26.42578125" style="7" customWidth="1"/>
    <col min="1805" max="1805" width="10.140625" style="7" bestFit="1" customWidth="1"/>
    <col min="1806" max="2051" width="9.140625" style="7"/>
    <col min="2052" max="2052" width="5.140625" style="7" customWidth="1"/>
    <col min="2053" max="2053" width="65.140625" style="7" customWidth="1"/>
    <col min="2054" max="2054" width="24.140625" style="7" customWidth="1"/>
    <col min="2055" max="2055" width="19.85546875" style="7" customWidth="1"/>
    <col min="2056" max="2056" width="20.7109375" style="7" customWidth="1"/>
    <col min="2057" max="2057" width="3.28515625" style="7" bestFit="1" customWidth="1"/>
    <col min="2058" max="2058" width="26" style="7" bestFit="1" customWidth="1"/>
    <col min="2059" max="2059" width="9.140625" style="7"/>
    <col min="2060" max="2060" width="26.42578125" style="7" customWidth="1"/>
    <col min="2061" max="2061" width="10.140625" style="7" bestFit="1" customWidth="1"/>
    <col min="2062" max="2307" width="9.140625" style="7"/>
    <col min="2308" max="2308" width="5.140625" style="7" customWidth="1"/>
    <col min="2309" max="2309" width="65.140625" style="7" customWidth="1"/>
    <col min="2310" max="2310" width="24.140625" style="7" customWidth="1"/>
    <col min="2311" max="2311" width="19.85546875" style="7" customWidth="1"/>
    <col min="2312" max="2312" width="20.7109375" style="7" customWidth="1"/>
    <col min="2313" max="2313" width="3.28515625" style="7" bestFit="1" customWidth="1"/>
    <col min="2314" max="2314" width="26" style="7" bestFit="1" customWidth="1"/>
    <col min="2315" max="2315" width="9.140625" style="7"/>
    <col min="2316" max="2316" width="26.42578125" style="7" customWidth="1"/>
    <col min="2317" max="2317" width="10.140625" style="7" bestFit="1" customWidth="1"/>
    <col min="2318" max="2563" width="9.140625" style="7"/>
    <col min="2564" max="2564" width="5.140625" style="7" customWidth="1"/>
    <col min="2565" max="2565" width="65.140625" style="7" customWidth="1"/>
    <col min="2566" max="2566" width="24.140625" style="7" customWidth="1"/>
    <col min="2567" max="2567" width="19.85546875" style="7" customWidth="1"/>
    <col min="2568" max="2568" width="20.7109375" style="7" customWidth="1"/>
    <col min="2569" max="2569" width="3.28515625" style="7" bestFit="1" customWidth="1"/>
    <col min="2570" max="2570" width="26" style="7" bestFit="1" customWidth="1"/>
    <col min="2571" max="2571" width="9.140625" style="7"/>
    <col min="2572" max="2572" width="26.42578125" style="7" customWidth="1"/>
    <col min="2573" max="2573" width="10.140625" style="7" bestFit="1" customWidth="1"/>
    <col min="2574" max="2819" width="9.140625" style="7"/>
    <col min="2820" max="2820" width="5.140625" style="7" customWidth="1"/>
    <col min="2821" max="2821" width="65.140625" style="7" customWidth="1"/>
    <col min="2822" max="2822" width="24.140625" style="7" customWidth="1"/>
    <col min="2823" max="2823" width="19.85546875" style="7" customWidth="1"/>
    <col min="2824" max="2824" width="20.7109375" style="7" customWidth="1"/>
    <col min="2825" max="2825" width="3.28515625" style="7" bestFit="1" customWidth="1"/>
    <col min="2826" max="2826" width="26" style="7" bestFit="1" customWidth="1"/>
    <col min="2827" max="2827" width="9.140625" style="7"/>
    <col min="2828" max="2828" width="26.42578125" style="7" customWidth="1"/>
    <col min="2829" max="2829" width="10.140625" style="7" bestFit="1" customWidth="1"/>
    <col min="2830" max="3075" width="9.140625" style="7"/>
    <col min="3076" max="3076" width="5.140625" style="7" customWidth="1"/>
    <col min="3077" max="3077" width="65.140625" style="7" customWidth="1"/>
    <col min="3078" max="3078" width="24.140625" style="7" customWidth="1"/>
    <col min="3079" max="3079" width="19.85546875" style="7" customWidth="1"/>
    <col min="3080" max="3080" width="20.7109375" style="7" customWidth="1"/>
    <col min="3081" max="3081" width="3.28515625" style="7" bestFit="1" customWidth="1"/>
    <col min="3082" max="3082" width="26" style="7" bestFit="1" customWidth="1"/>
    <col min="3083" max="3083" width="9.140625" style="7"/>
    <col min="3084" max="3084" width="26.42578125" style="7" customWidth="1"/>
    <col min="3085" max="3085" width="10.140625" style="7" bestFit="1" customWidth="1"/>
    <col min="3086" max="3331" width="9.140625" style="7"/>
    <col min="3332" max="3332" width="5.140625" style="7" customWidth="1"/>
    <col min="3333" max="3333" width="65.140625" style="7" customWidth="1"/>
    <col min="3334" max="3334" width="24.140625" style="7" customWidth="1"/>
    <col min="3335" max="3335" width="19.85546875" style="7" customWidth="1"/>
    <col min="3336" max="3336" width="20.7109375" style="7" customWidth="1"/>
    <col min="3337" max="3337" width="3.28515625" style="7" bestFit="1" customWidth="1"/>
    <col min="3338" max="3338" width="26" style="7" bestFit="1" customWidth="1"/>
    <col min="3339" max="3339" width="9.140625" style="7"/>
    <col min="3340" max="3340" width="26.42578125" style="7" customWidth="1"/>
    <col min="3341" max="3341" width="10.140625" style="7" bestFit="1" customWidth="1"/>
    <col min="3342" max="3587" width="9.140625" style="7"/>
    <col min="3588" max="3588" width="5.140625" style="7" customWidth="1"/>
    <col min="3589" max="3589" width="65.140625" style="7" customWidth="1"/>
    <col min="3590" max="3590" width="24.140625" style="7" customWidth="1"/>
    <col min="3591" max="3591" width="19.85546875" style="7" customWidth="1"/>
    <col min="3592" max="3592" width="20.7109375" style="7" customWidth="1"/>
    <col min="3593" max="3593" width="3.28515625" style="7" bestFit="1" customWidth="1"/>
    <col min="3594" max="3594" width="26" style="7" bestFit="1" customWidth="1"/>
    <col min="3595" max="3595" width="9.140625" style="7"/>
    <col min="3596" max="3596" width="26.42578125" style="7" customWidth="1"/>
    <col min="3597" max="3597" width="10.140625" style="7" bestFit="1" customWidth="1"/>
    <col min="3598" max="3843" width="9.140625" style="7"/>
    <col min="3844" max="3844" width="5.140625" style="7" customWidth="1"/>
    <col min="3845" max="3845" width="65.140625" style="7" customWidth="1"/>
    <col min="3846" max="3846" width="24.140625" style="7" customWidth="1"/>
    <col min="3847" max="3847" width="19.85546875" style="7" customWidth="1"/>
    <col min="3848" max="3848" width="20.7109375" style="7" customWidth="1"/>
    <col min="3849" max="3849" width="3.28515625" style="7" bestFit="1" customWidth="1"/>
    <col min="3850" max="3850" width="26" style="7" bestFit="1" customWidth="1"/>
    <col min="3851" max="3851" width="9.140625" style="7"/>
    <col min="3852" max="3852" width="26.42578125" style="7" customWidth="1"/>
    <col min="3853" max="3853" width="10.140625" style="7" bestFit="1" customWidth="1"/>
    <col min="3854" max="4099" width="9.140625" style="7"/>
    <col min="4100" max="4100" width="5.140625" style="7" customWidth="1"/>
    <col min="4101" max="4101" width="65.140625" style="7" customWidth="1"/>
    <col min="4102" max="4102" width="24.140625" style="7" customWidth="1"/>
    <col min="4103" max="4103" width="19.85546875" style="7" customWidth="1"/>
    <col min="4104" max="4104" width="20.7109375" style="7" customWidth="1"/>
    <col min="4105" max="4105" width="3.28515625" style="7" bestFit="1" customWidth="1"/>
    <col min="4106" max="4106" width="26" style="7" bestFit="1" customWidth="1"/>
    <col min="4107" max="4107" width="9.140625" style="7"/>
    <col min="4108" max="4108" width="26.42578125" style="7" customWidth="1"/>
    <col min="4109" max="4109" width="10.140625" style="7" bestFit="1" customWidth="1"/>
    <col min="4110" max="4355" width="9.140625" style="7"/>
    <col min="4356" max="4356" width="5.140625" style="7" customWidth="1"/>
    <col min="4357" max="4357" width="65.140625" style="7" customWidth="1"/>
    <col min="4358" max="4358" width="24.140625" style="7" customWidth="1"/>
    <col min="4359" max="4359" width="19.85546875" style="7" customWidth="1"/>
    <col min="4360" max="4360" width="20.7109375" style="7" customWidth="1"/>
    <col min="4361" max="4361" width="3.28515625" style="7" bestFit="1" customWidth="1"/>
    <col min="4362" max="4362" width="26" style="7" bestFit="1" customWidth="1"/>
    <col min="4363" max="4363" width="9.140625" style="7"/>
    <col min="4364" max="4364" width="26.42578125" style="7" customWidth="1"/>
    <col min="4365" max="4365" width="10.140625" style="7" bestFit="1" customWidth="1"/>
    <col min="4366" max="4611" width="9.140625" style="7"/>
    <col min="4612" max="4612" width="5.140625" style="7" customWidth="1"/>
    <col min="4613" max="4613" width="65.140625" style="7" customWidth="1"/>
    <col min="4614" max="4614" width="24.140625" style="7" customWidth="1"/>
    <col min="4615" max="4615" width="19.85546875" style="7" customWidth="1"/>
    <col min="4616" max="4616" width="20.7109375" style="7" customWidth="1"/>
    <col min="4617" max="4617" width="3.28515625" style="7" bestFit="1" customWidth="1"/>
    <col min="4618" max="4618" width="26" style="7" bestFit="1" customWidth="1"/>
    <col min="4619" max="4619" width="9.140625" style="7"/>
    <col min="4620" max="4620" width="26.42578125" style="7" customWidth="1"/>
    <col min="4621" max="4621" width="10.140625" style="7" bestFit="1" customWidth="1"/>
    <col min="4622" max="4867" width="9.140625" style="7"/>
    <col min="4868" max="4868" width="5.140625" style="7" customWidth="1"/>
    <col min="4869" max="4869" width="65.140625" style="7" customWidth="1"/>
    <col min="4870" max="4870" width="24.140625" style="7" customWidth="1"/>
    <col min="4871" max="4871" width="19.85546875" style="7" customWidth="1"/>
    <col min="4872" max="4872" width="20.7109375" style="7" customWidth="1"/>
    <col min="4873" max="4873" width="3.28515625" style="7" bestFit="1" customWidth="1"/>
    <col min="4874" max="4874" width="26" style="7" bestFit="1" customWidth="1"/>
    <col min="4875" max="4875" width="9.140625" style="7"/>
    <col min="4876" max="4876" width="26.42578125" style="7" customWidth="1"/>
    <col min="4877" max="4877" width="10.140625" style="7" bestFit="1" customWidth="1"/>
    <col min="4878" max="5123" width="9.140625" style="7"/>
    <col min="5124" max="5124" width="5.140625" style="7" customWidth="1"/>
    <col min="5125" max="5125" width="65.140625" style="7" customWidth="1"/>
    <col min="5126" max="5126" width="24.140625" style="7" customWidth="1"/>
    <col min="5127" max="5127" width="19.85546875" style="7" customWidth="1"/>
    <col min="5128" max="5128" width="20.7109375" style="7" customWidth="1"/>
    <col min="5129" max="5129" width="3.28515625" style="7" bestFit="1" customWidth="1"/>
    <col min="5130" max="5130" width="26" style="7" bestFit="1" customWidth="1"/>
    <col min="5131" max="5131" width="9.140625" style="7"/>
    <col min="5132" max="5132" width="26.42578125" style="7" customWidth="1"/>
    <col min="5133" max="5133" width="10.140625" style="7" bestFit="1" customWidth="1"/>
    <col min="5134" max="5379" width="9.140625" style="7"/>
    <col min="5380" max="5380" width="5.140625" style="7" customWidth="1"/>
    <col min="5381" max="5381" width="65.140625" style="7" customWidth="1"/>
    <col min="5382" max="5382" width="24.140625" style="7" customWidth="1"/>
    <col min="5383" max="5383" width="19.85546875" style="7" customWidth="1"/>
    <col min="5384" max="5384" width="20.7109375" style="7" customWidth="1"/>
    <col min="5385" max="5385" width="3.28515625" style="7" bestFit="1" customWidth="1"/>
    <col min="5386" max="5386" width="26" style="7" bestFit="1" customWidth="1"/>
    <col min="5387" max="5387" width="9.140625" style="7"/>
    <col min="5388" max="5388" width="26.42578125" style="7" customWidth="1"/>
    <col min="5389" max="5389" width="10.140625" style="7" bestFit="1" customWidth="1"/>
    <col min="5390" max="5635" width="9.140625" style="7"/>
    <col min="5636" max="5636" width="5.140625" style="7" customWidth="1"/>
    <col min="5637" max="5637" width="65.140625" style="7" customWidth="1"/>
    <col min="5638" max="5638" width="24.140625" style="7" customWidth="1"/>
    <col min="5639" max="5639" width="19.85546875" style="7" customWidth="1"/>
    <col min="5640" max="5640" width="20.7109375" style="7" customWidth="1"/>
    <col min="5641" max="5641" width="3.28515625" style="7" bestFit="1" customWidth="1"/>
    <col min="5642" max="5642" width="26" style="7" bestFit="1" customWidth="1"/>
    <col min="5643" max="5643" width="9.140625" style="7"/>
    <col min="5644" max="5644" width="26.42578125" style="7" customWidth="1"/>
    <col min="5645" max="5645" width="10.140625" style="7" bestFit="1" customWidth="1"/>
    <col min="5646" max="5891" width="9.140625" style="7"/>
    <col min="5892" max="5892" width="5.140625" style="7" customWidth="1"/>
    <col min="5893" max="5893" width="65.140625" style="7" customWidth="1"/>
    <col min="5894" max="5894" width="24.140625" style="7" customWidth="1"/>
    <col min="5895" max="5895" width="19.85546875" style="7" customWidth="1"/>
    <col min="5896" max="5896" width="20.7109375" style="7" customWidth="1"/>
    <col min="5897" max="5897" width="3.28515625" style="7" bestFit="1" customWidth="1"/>
    <col min="5898" max="5898" width="26" style="7" bestFit="1" customWidth="1"/>
    <col min="5899" max="5899" width="9.140625" style="7"/>
    <col min="5900" max="5900" width="26.42578125" style="7" customWidth="1"/>
    <col min="5901" max="5901" width="10.140625" style="7" bestFit="1" customWidth="1"/>
    <col min="5902" max="6147" width="9.140625" style="7"/>
    <col min="6148" max="6148" width="5.140625" style="7" customWidth="1"/>
    <col min="6149" max="6149" width="65.140625" style="7" customWidth="1"/>
    <col min="6150" max="6150" width="24.140625" style="7" customWidth="1"/>
    <col min="6151" max="6151" width="19.85546875" style="7" customWidth="1"/>
    <col min="6152" max="6152" width="20.7109375" style="7" customWidth="1"/>
    <col min="6153" max="6153" width="3.28515625" style="7" bestFit="1" customWidth="1"/>
    <col min="6154" max="6154" width="26" style="7" bestFit="1" customWidth="1"/>
    <col min="6155" max="6155" width="9.140625" style="7"/>
    <col min="6156" max="6156" width="26.42578125" style="7" customWidth="1"/>
    <col min="6157" max="6157" width="10.140625" style="7" bestFit="1" customWidth="1"/>
    <col min="6158" max="6403" width="9.140625" style="7"/>
    <col min="6404" max="6404" width="5.140625" style="7" customWidth="1"/>
    <col min="6405" max="6405" width="65.140625" style="7" customWidth="1"/>
    <col min="6406" max="6406" width="24.140625" style="7" customWidth="1"/>
    <col min="6407" max="6407" width="19.85546875" style="7" customWidth="1"/>
    <col min="6408" max="6408" width="20.7109375" style="7" customWidth="1"/>
    <col min="6409" max="6409" width="3.28515625" style="7" bestFit="1" customWidth="1"/>
    <col min="6410" max="6410" width="26" style="7" bestFit="1" customWidth="1"/>
    <col min="6411" max="6411" width="9.140625" style="7"/>
    <col min="6412" max="6412" width="26.42578125" style="7" customWidth="1"/>
    <col min="6413" max="6413" width="10.140625" style="7" bestFit="1" customWidth="1"/>
    <col min="6414" max="6659" width="9.140625" style="7"/>
    <col min="6660" max="6660" width="5.140625" style="7" customWidth="1"/>
    <col min="6661" max="6661" width="65.140625" style="7" customWidth="1"/>
    <col min="6662" max="6662" width="24.140625" style="7" customWidth="1"/>
    <col min="6663" max="6663" width="19.85546875" style="7" customWidth="1"/>
    <col min="6664" max="6664" width="20.7109375" style="7" customWidth="1"/>
    <col min="6665" max="6665" width="3.28515625" style="7" bestFit="1" customWidth="1"/>
    <col min="6666" max="6666" width="26" style="7" bestFit="1" customWidth="1"/>
    <col min="6667" max="6667" width="9.140625" style="7"/>
    <col min="6668" max="6668" width="26.42578125" style="7" customWidth="1"/>
    <col min="6669" max="6669" width="10.140625" style="7" bestFit="1" customWidth="1"/>
    <col min="6670" max="6915" width="9.140625" style="7"/>
    <col min="6916" max="6916" width="5.140625" style="7" customWidth="1"/>
    <col min="6917" max="6917" width="65.140625" style="7" customWidth="1"/>
    <col min="6918" max="6918" width="24.140625" style="7" customWidth="1"/>
    <col min="6919" max="6919" width="19.85546875" style="7" customWidth="1"/>
    <col min="6920" max="6920" width="20.7109375" style="7" customWidth="1"/>
    <col min="6921" max="6921" width="3.28515625" style="7" bestFit="1" customWidth="1"/>
    <col min="6922" max="6922" width="26" style="7" bestFit="1" customWidth="1"/>
    <col min="6923" max="6923" width="9.140625" style="7"/>
    <col min="6924" max="6924" width="26.42578125" style="7" customWidth="1"/>
    <col min="6925" max="6925" width="10.140625" style="7" bestFit="1" customWidth="1"/>
    <col min="6926" max="7171" width="9.140625" style="7"/>
    <col min="7172" max="7172" width="5.140625" style="7" customWidth="1"/>
    <col min="7173" max="7173" width="65.140625" style="7" customWidth="1"/>
    <col min="7174" max="7174" width="24.140625" style="7" customWidth="1"/>
    <col min="7175" max="7175" width="19.85546875" style="7" customWidth="1"/>
    <col min="7176" max="7176" width="20.7109375" style="7" customWidth="1"/>
    <col min="7177" max="7177" width="3.28515625" style="7" bestFit="1" customWidth="1"/>
    <col min="7178" max="7178" width="26" style="7" bestFit="1" customWidth="1"/>
    <col min="7179" max="7179" width="9.140625" style="7"/>
    <col min="7180" max="7180" width="26.42578125" style="7" customWidth="1"/>
    <col min="7181" max="7181" width="10.140625" style="7" bestFit="1" customWidth="1"/>
    <col min="7182" max="7427" width="9.140625" style="7"/>
    <col min="7428" max="7428" width="5.140625" style="7" customWidth="1"/>
    <col min="7429" max="7429" width="65.140625" style="7" customWidth="1"/>
    <col min="7430" max="7430" width="24.140625" style="7" customWidth="1"/>
    <col min="7431" max="7431" width="19.85546875" style="7" customWidth="1"/>
    <col min="7432" max="7432" width="20.7109375" style="7" customWidth="1"/>
    <col min="7433" max="7433" width="3.28515625" style="7" bestFit="1" customWidth="1"/>
    <col min="7434" max="7434" width="26" style="7" bestFit="1" customWidth="1"/>
    <col min="7435" max="7435" width="9.140625" style="7"/>
    <col min="7436" max="7436" width="26.42578125" style="7" customWidth="1"/>
    <col min="7437" max="7437" width="10.140625" style="7" bestFit="1" customWidth="1"/>
    <col min="7438" max="7683" width="9.140625" style="7"/>
    <col min="7684" max="7684" width="5.140625" style="7" customWidth="1"/>
    <col min="7685" max="7685" width="65.140625" style="7" customWidth="1"/>
    <col min="7686" max="7686" width="24.140625" style="7" customWidth="1"/>
    <col min="7687" max="7687" width="19.85546875" style="7" customWidth="1"/>
    <col min="7688" max="7688" width="20.7109375" style="7" customWidth="1"/>
    <col min="7689" max="7689" width="3.28515625" style="7" bestFit="1" customWidth="1"/>
    <col min="7690" max="7690" width="26" style="7" bestFit="1" customWidth="1"/>
    <col min="7691" max="7691" width="9.140625" style="7"/>
    <col min="7692" max="7692" width="26.42578125" style="7" customWidth="1"/>
    <col min="7693" max="7693" width="10.140625" style="7" bestFit="1" customWidth="1"/>
    <col min="7694" max="7939" width="9.140625" style="7"/>
    <col min="7940" max="7940" width="5.140625" style="7" customWidth="1"/>
    <col min="7941" max="7941" width="65.140625" style="7" customWidth="1"/>
    <col min="7942" max="7942" width="24.140625" style="7" customWidth="1"/>
    <col min="7943" max="7943" width="19.85546875" style="7" customWidth="1"/>
    <col min="7944" max="7944" width="20.7109375" style="7" customWidth="1"/>
    <col min="7945" max="7945" width="3.28515625" style="7" bestFit="1" customWidth="1"/>
    <col min="7946" max="7946" width="26" style="7" bestFit="1" customWidth="1"/>
    <col min="7947" max="7947" width="9.140625" style="7"/>
    <col min="7948" max="7948" width="26.42578125" style="7" customWidth="1"/>
    <col min="7949" max="7949" width="10.140625" style="7" bestFit="1" customWidth="1"/>
    <col min="7950" max="8195" width="9.140625" style="7"/>
    <col min="8196" max="8196" width="5.140625" style="7" customWidth="1"/>
    <col min="8197" max="8197" width="65.140625" style="7" customWidth="1"/>
    <col min="8198" max="8198" width="24.140625" style="7" customWidth="1"/>
    <col min="8199" max="8199" width="19.85546875" style="7" customWidth="1"/>
    <col min="8200" max="8200" width="20.7109375" style="7" customWidth="1"/>
    <col min="8201" max="8201" width="3.28515625" style="7" bestFit="1" customWidth="1"/>
    <col min="8202" max="8202" width="26" style="7" bestFit="1" customWidth="1"/>
    <col min="8203" max="8203" width="9.140625" style="7"/>
    <col min="8204" max="8204" width="26.42578125" style="7" customWidth="1"/>
    <col min="8205" max="8205" width="10.140625" style="7" bestFit="1" customWidth="1"/>
    <col min="8206" max="8451" width="9.140625" style="7"/>
    <col min="8452" max="8452" width="5.140625" style="7" customWidth="1"/>
    <col min="8453" max="8453" width="65.140625" style="7" customWidth="1"/>
    <col min="8454" max="8454" width="24.140625" style="7" customWidth="1"/>
    <col min="8455" max="8455" width="19.85546875" style="7" customWidth="1"/>
    <col min="8456" max="8456" width="20.7109375" style="7" customWidth="1"/>
    <col min="8457" max="8457" width="3.28515625" style="7" bestFit="1" customWidth="1"/>
    <col min="8458" max="8458" width="26" style="7" bestFit="1" customWidth="1"/>
    <col min="8459" max="8459" width="9.140625" style="7"/>
    <col min="8460" max="8460" width="26.42578125" style="7" customWidth="1"/>
    <col min="8461" max="8461" width="10.140625" style="7" bestFit="1" customWidth="1"/>
    <col min="8462" max="8707" width="9.140625" style="7"/>
    <col min="8708" max="8708" width="5.140625" style="7" customWidth="1"/>
    <col min="8709" max="8709" width="65.140625" style="7" customWidth="1"/>
    <col min="8710" max="8710" width="24.140625" style="7" customWidth="1"/>
    <col min="8711" max="8711" width="19.85546875" style="7" customWidth="1"/>
    <col min="8712" max="8712" width="20.7109375" style="7" customWidth="1"/>
    <col min="8713" max="8713" width="3.28515625" style="7" bestFit="1" customWidth="1"/>
    <col min="8714" max="8714" width="26" style="7" bestFit="1" customWidth="1"/>
    <col min="8715" max="8715" width="9.140625" style="7"/>
    <col min="8716" max="8716" width="26.42578125" style="7" customWidth="1"/>
    <col min="8717" max="8717" width="10.140625" style="7" bestFit="1" customWidth="1"/>
    <col min="8718" max="8963" width="9.140625" style="7"/>
    <col min="8964" max="8964" width="5.140625" style="7" customWidth="1"/>
    <col min="8965" max="8965" width="65.140625" style="7" customWidth="1"/>
    <col min="8966" max="8966" width="24.140625" style="7" customWidth="1"/>
    <col min="8967" max="8967" width="19.85546875" style="7" customWidth="1"/>
    <col min="8968" max="8968" width="20.7109375" style="7" customWidth="1"/>
    <col min="8969" max="8969" width="3.28515625" style="7" bestFit="1" customWidth="1"/>
    <col min="8970" max="8970" width="26" style="7" bestFit="1" customWidth="1"/>
    <col min="8971" max="8971" width="9.140625" style="7"/>
    <col min="8972" max="8972" width="26.42578125" style="7" customWidth="1"/>
    <col min="8973" max="8973" width="10.140625" style="7" bestFit="1" customWidth="1"/>
    <col min="8974" max="9219" width="9.140625" style="7"/>
    <col min="9220" max="9220" width="5.140625" style="7" customWidth="1"/>
    <col min="9221" max="9221" width="65.140625" style="7" customWidth="1"/>
    <col min="9222" max="9222" width="24.140625" style="7" customWidth="1"/>
    <col min="9223" max="9223" width="19.85546875" style="7" customWidth="1"/>
    <col min="9224" max="9224" width="20.7109375" style="7" customWidth="1"/>
    <col min="9225" max="9225" width="3.28515625" style="7" bestFit="1" customWidth="1"/>
    <col min="9226" max="9226" width="26" style="7" bestFit="1" customWidth="1"/>
    <col min="9227" max="9227" width="9.140625" style="7"/>
    <col min="9228" max="9228" width="26.42578125" style="7" customWidth="1"/>
    <col min="9229" max="9229" width="10.140625" style="7" bestFit="1" customWidth="1"/>
    <col min="9230" max="9475" width="9.140625" style="7"/>
    <col min="9476" max="9476" width="5.140625" style="7" customWidth="1"/>
    <col min="9477" max="9477" width="65.140625" style="7" customWidth="1"/>
    <col min="9478" max="9478" width="24.140625" style="7" customWidth="1"/>
    <col min="9479" max="9479" width="19.85546875" style="7" customWidth="1"/>
    <col min="9480" max="9480" width="20.7109375" style="7" customWidth="1"/>
    <col min="9481" max="9481" width="3.28515625" style="7" bestFit="1" customWidth="1"/>
    <col min="9482" max="9482" width="26" style="7" bestFit="1" customWidth="1"/>
    <col min="9483" max="9483" width="9.140625" style="7"/>
    <col min="9484" max="9484" width="26.42578125" style="7" customWidth="1"/>
    <col min="9485" max="9485" width="10.140625" style="7" bestFit="1" customWidth="1"/>
    <col min="9486" max="9731" width="9.140625" style="7"/>
    <col min="9732" max="9732" width="5.140625" style="7" customWidth="1"/>
    <col min="9733" max="9733" width="65.140625" style="7" customWidth="1"/>
    <col min="9734" max="9734" width="24.140625" style="7" customWidth="1"/>
    <col min="9735" max="9735" width="19.85546875" style="7" customWidth="1"/>
    <col min="9736" max="9736" width="20.7109375" style="7" customWidth="1"/>
    <col min="9737" max="9737" width="3.28515625" style="7" bestFit="1" customWidth="1"/>
    <col min="9738" max="9738" width="26" style="7" bestFit="1" customWidth="1"/>
    <col min="9739" max="9739" width="9.140625" style="7"/>
    <col min="9740" max="9740" width="26.42578125" style="7" customWidth="1"/>
    <col min="9741" max="9741" width="10.140625" style="7" bestFit="1" customWidth="1"/>
    <col min="9742" max="9987" width="9.140625" style="7"/>
    <col min="9988" max="9988" width="5.140625" style="7" customWidth="1"/>
    <col min="9989" max="9989" width="65.140625" style="7" customWidth="1"/>
    <col min="9990" max="9990" width="24.140625" style="7" customWidth="1"/>
    <col min="9991" max="9991" width="19.85546875" style="7" customWidth="1"/>
    <col min="9992" max="9992" width="20.7109375" style="7" customWidth="1"/>
    <col min="9993" max="9993" width="3.28515625" style="7" bestFit="1" customWidth="1"/>
    <col min="9994" max="9994" width="26" style="7" bestFit="1" customWidth="1"/>
    <col min="9995" max="9995" width="9.140625" style="7"/>
    <col min="9996" max="9996" width="26.42578125" style="7" customWidth="1"/>
    <col min="9997" max="9997" width="10.140625" style="7" bestFit="1" customWidth="1"/>
    <col min="9998" max="10243" width="9.140625" style="7"/>
    <col min="10244" max="10244" width="5.140625" style="7" customWidth="1"/>
    <col min="10245" max="10245" width="65.140625" style="7" customWidth="1"/>
    <col min="10246" max="10246" width="24.140625" style="7" customWidth="1"/>
    <col min="10247" max="10247" width="19.85546875" style="7" customWidth="1"/>
    <col min="10248" max="10248" width="20.7109375" style="7" customWidth="1"/>
    <col min="10249" max="10249" width="3.28515625" style="7" bestFit="1" customWidth="1"/>
    <col min="10250" max="10250" width="26" style="7" bestFit="1" customWidth="1"/>
    <col min="10251" max="10251" width="9.140625" style="7"/>
    <col min="10252" max="10252" width="26.42578125" style="7" customWidth="1"/>
    <col min="10253" max="10253" width="10.140625" style="7" bestFit="1" customWidth="1"/>
    <col min="10254" max="10499" width="9.140625" style="7"/>
    <col min="10500" max="10500" width="5.140625" style="7" customWidth="1"/>
    <col min="10501" max="10501" width="65.140625" style="7" customWidth="1"/>
    <col min="10502" max="10502" width="24.140625" style="7" customWidth="1"/>
    <col min="10503" max="10503" width="19.85546875" style="7" customWidth="1"/>
    <col min="10504" max="10504" width="20.7109375" style="7" customWidth="1"/>
    <col min="10505" max="10505" width="3.28515625" style="7" bestFit="1" customWidth="1"/>
    <col min="10506" max="10506" width="26" style="7" bestFit="1" customWidth="1"/>
    <col min="10507" max="10507" width="9.140625" style="7"/>
    <col min="10508" max="10508" width="26.42578125" style="7" customWidth="1"/>
    <col min="10509" max="10509" width="10.140625" style="7" bestFit="1" customWidth="1"/>
    <col min="10510" max="10755" width="9.140625" style="7"/>
    <col min="10756" max="10756" width="5.140625" style="7" customWidth="1"/>
    <col min="10757" max="10757" width="65.140625" style="7" customWidth="1"/>
    <col min="10758" max="10758" width="24.140625" style="7" customWidth="1"/>
    <col min="10759" max="10759" width="19.85546875" style="7" customWidth="1"/>
    <col min="10760" max="10760" width="20.7109375" style="7" customWidth="1"/>
    <col min="10761" max="10761" width="3.28515625" style="7" bestFit="1" customWidth="1"/>
    <col min="10762" max="10762" width="26" style="7" bestFit="1" customWidth="1"/>
    <col min="10763" max="10763" width="9.140625" style="7"/>
    <col min="10764" max="10764" width="26.42578125" style="7" customWidth="1"/>
    <col min="10765" max="10765" width="10.140625" style="7" bestFit="1" customWidth="1"/>
    <col min="10766" max="11011" width="9.140625" style="7"/>
    <col min="11012" max="11012" width="5.140625" style="7" customWidth="1"/>
    <col min="11013" max="11013" width="65.140625" style="7" customWidth="1"/>
    <col min="11014" max="11014" width="24.140625" style="7" customWidth="1"/>
    <col min="11015" max="11015" width="19.85546875" style="7" customWidth="1"/>
    <col min="11016" max="11016" width="20.7109375" style="7" customWidth="1"/>
    <col min="11017" max="11017" width="3.28515625" style="7" bestFit="1" customWidth="1"/>
    <col min="11018" max="11018" width="26" style="7" bestFit="1" customWidth="1"/>
    <col min="11019" max="11019" width="9.140625" style="7"/>
    <col min="11020" max="11020" width="26.42578125" style="7" customWidth="1"/>
    <col min="11021" max="11021" width="10.140625" style="7" bestFit="1" customWidth="1"/>
    <col min="11022" max="11267" width="9.140625" style="7"/>
    <col min="11268" max="11268" width="5.140625" style="7" customWidth="1"/>
    <col min="11269" max="11269" width="65.140625" style="7" customWidth="1"/>
    <col min="11270" max="11270" width="24.140625" style="7" customWidth="1"/>
    <col min="11271" max="11271" width="19.85546875" style="7" customWidth="1"/>
    <col min="11272" max="11272" width="20.7109375" style="7" customWidth="1"/>
    <col min="11273" max="11273" width="3.28515625" style="7" bestFit="1" customWidth="1"/>
    <col min="11274" max="11274" width="26" style="7" bestFit="1" customWidth="1"/>
    <col min="11275" max="11275" width="9.140625" style="7"/>
    <col min="11276" max="11276" width="26.42578125" style="7" customWidth="1"/>
    <col min="11277" max="11277" width="10.140625" style="7" bestFit="1" customWidth="1"/>
    <col min="11278" max="11523" width="9.140625" style="7"/>
    <col min="11524" max="11524" width="5.140625" style="7" customWidth="1"/>
    <col min="11525" max="11525" width="65.140625" style="7" customWidth="1"/>
    <col min="11526" max="11526" width="24.140625" style="7" customWidth="1"/>
    <col min="11527" max="11527" width="19.85546875" style="7" customWidth="1"/>
    <col min="11528" max="11528" width="20.7109375" style="7" customWidth="1"/>
    <col min="11529" max="11529" width="3.28515625" style="7" bestFit="1" customWidth="1"/>
    <col min="11530" max="11530" width="26" style="7" bestFit="1" customWidth="1"/>
    <col min="11531" max="11531" width="9.140625" style="7"/>
    <col min="11532" max="11532" width="26.42578125" style="7" customWidth="1"/>
    <col min="11533" max="11533" width="10.140625" style="7" bestFit="1" customWidth="1"/>
    <col min="11534" max="11779" width="9.140625" style="7"/>
    <col min="11780" max="11780" width="5.140625" style="7" customWidth="1"/>
    <col min="11781" max="11781" width="65.140625" style="7" customWidth="1"/>
    <col min="11782" max="11782" width="24.140625" style="7" customWidth="1"/>
    <col min="11783" max="11783" width="19.85546875" style="7" customWidth="1"/>
    <col min="11784" max="11784" width="20.7109375" style="7" customWidth="1"/>
    <col min="11785" max="11785" width="3.28515625" style="7" bestFit="1" customWidth="1"/>
    <col min="11786" max="11786" width="26" style="7" bestFit="1" customWidth="1"/>
    <col min="11787" max="11787" width="9.140625" style="7"/>
    <col min="11788" max="11788" width="26.42578125" style="7" customWidth="1"/>
    <col min="11789" max="11789" width="10.140625" style="7" bestFit="1" customWidth="1"/>
    <col min="11790" max="12035" width="9.140625" style="7"/>
    <col min="12036" max="12036" width="5.140625" style="7" customWidth="1"/>
    <col min="12037" max="12037" width="65.140625" style="7" customWidth="1"/>
    <col min="12038" max="12038" width="24.140625" style="7" customWidth="1"/>
    <col min="12039" max="12039" width="19.85546875" style="7" customWidth="1"/>
    <col min="12040" max="12040" width="20.7109375" style="7" customWidth="1"/>
    <col min="12041" max="12041" width="3.28515625" style="7" bestFit="1" customWidth="1"/>
    <col min="12042" max="12042" width="26" style="7" bestFit="1" customWidth="1"/>
    <col min="12043" max="12043" width="9.140625" style="7"/>
    <col min="12044" max="12044" width="26.42578125" style="7" customWidth="1"/>
    <col min="12045" max="12045" width="10.140625" style="7" bestFit="1" customWidth="1"/>
    <col min="12046" max="12291" width="9.140625" style="7"/>
    <col min="12292" max="12292" width="5.140625" style="7" customWidth="1"/>
    <col min="12293" max="12293" width="65.140625" style="7" customWidth="1"/>
    <col min="12294" max="12294" width="24.140625" style="7" customWidth="1"/>
    <col min="12295" max="12295" width="19.85546875" style="7" customWidth="1"/>
    <col min="12296" max="12296" width="20.7109375" style="7" customWidth="1"/>
    <col min="12297" max="12297" width="3.28515625" style="7" bestFit="1" customWidth="1"/>
    <col min="12298" max="12298" width="26" style="7" bestFit="1" customWidth="1"/>
    <col min="12299" max="12299" width="9.140625" style="7"/>
    <col min="12300" max="12300" width="26.42578125" style="7" customWidth="1"/>
    <col min="12301" max="12301" width="10.140625" style="7" bestFit="1" customWidth="1"/>
    <col min="12302" max="12547" width="9.140625" style="7"/>
    <col min="12548" max="12548" width="5.140625" style="7" customWidth="1"/>
    <col min="12549" max="12549" width="65.140625" style="7" customWidth="1"/>
    <col min="12550" max="12550" width="24.140625" style="7" customWidth="1"/>
    <col min="12551" max="12551" width="19.85546875" style="7" customWidth="1"/>
    <col min="12552" max="12552" width="20.7109375" style="7" customWidth="1"/>
    <col min="12553" max="12553" width="3.28515625" style="7" bestFit="1" customWidth="1"/>
    <col min="12554" max="12554" width="26" style="7" bestFit="1" customWidth="1"/>
    <col min="12555" max="12555" width="9.140625" style="7"/>
    <col min="12556" max="12556" width="26.42578125" style="7" customWidth="1"/>
    <col min="12557" max="12557" width="10.140625" style="7" bestFit="1" customWidth="1"/>
    <col min="12558" max="12803" width="9.140625" style="7"/>
    <col min="12804" max="12804" width="5.140625" style="7" customWidth="1"/>
    <col min="12805" max="12805" width="65.140625" style="7" customWidth="1"/>
    <col min="12806" max="12806" width="24.140625" style="7" customWidth="1"/>
    <col min="12807" max="12807" width="19.85546875" style="7" customWidth="1"/>
    <col min="12808" max="12808" width="20.7109375" style="7" customWidth="1"/>
    <col min="12809" max="12809" width="3.28515625" style="7" bestFit="1" customWidth="1"/>
    <col min="12810" max="12810" width="26" style="7" bestFit="1" customWidth="1"/>
    <col min="12811" max="12811" width="9.140625" style="7"/>
    <col min="12812" max="12812" width="26.42578125" style="7" customWidth="1"/>
    <col min="12813" max="12813" width="10.140625" style="7" bestFit="1" customWidth="1"/>
    <col min="12814" max="13059" width="9.140625" style="7"/>
    <col min="13060" max="13060" width="5.140625" style="7" customWidth="1"/>
    <col min="13061" max="13061" width="65.140625" style="7" customWidth="1"/>
    <col min="13062" max="13062" width="24.140625" style="7" customWidth="1"/>
    <col min="13063" max="13063" width="19.85546875" style="7" customWidth="1"/>
    <col min="13064" max="13064" width="20.7109375" style="7" customWidth="1"/>
    <col min="13065" max="13065" width="3.28515625" style="7" bestFit="1" customWidth="1"/>
    <col min="13066" max="13066" width="26" style="7" bestFit="1" customWidth="1"/>
    <col min="13067" max="13067" width="9.140625" style="7"/>
    <col min="13068" max="13068" width="26.42578125" style="7" customWidth="1"/>
    <col min="13069" max="13069" width="10.140625" style="7" bestFit="1" customWidth="1"/>
    <col min="13070" max="13315" width="9.140625" style="7"/>
    <col min="13316" max="13316" width="5.140625" style="7" customWidth="1"/>
    <col min="13317" max="13317" width="65.140625" style="7" customWidth="1"/>
    <col min="13318" max="13318" width="24.140625" style="7" customWidth="1"/>
    <col min="13319" max="13319" width="19.85546875" style="7" customWidth="1"/>
    <col min="13320" max="13320" width="20.7109375" style="7" customWidth="1"/>
    <col min="13321" max="13321" width="3.28515625" style="7" bestFit="1" customWidth="1"/>
    <col min="13322" max="13322" width="26" style="7" bestFit="1" customWidth="1"/>
    <col min="13323" max="13323" width="9.140625" style="7"/>
    <col min="13324" max="13324" width="26.42578125" style="7" customWidth="1"/>
    <col min="13325" max="13325" width="10.140625" style="7" bestFit="1" customWidth="1"/>
    <col min="13326" max="13571" width="9.140625" style="7"/>
    <col min="13572" max="13572" width="5.140625" style="7" customWidth="1"/>
    <col min="13573" max="13573" width="65.140625" style="7" customWidth="1"/>
    <col min="13574" max="13574" width="24.140625" style="7" customWidth="1"/>
    <col min="13575" max="13575" width="19.85546875" style="7" customWidth="1"/>
    <col min="13576" max="13576" width="20.7109375" style="7" customWidth="1"/>
    <col min="13577" max="13577" width="3.28515625" style="7" bestFit="1" customWidth="1"/>
    <col min="13578" max="13578" width="26" style="7" bestFit="1" customWidth="1"/>
    <col min="13579" max="13579" width="9.140625" style="7"/>
    <col min="13580" max="13580" width="26.42578125" style="7" customWidth="1"/>
    <col min="13581" max="13581" width="10.140625" style="7" bestFit="1" customWidth="1"/>
    <col min="13582" max="13827" width="9.140625" style="7"/>
    <col min="13828" max="13828" width="5.140625" style="7" customWidth="1"/>
    <col min="13829" max="13829" width="65.140625" style="7" customWidth="1"/>
    <col min="13830" max="13830" width="24.140625" style="7" customWidth="1"/>
    <col min="13831" max="13831" width="19.85546875" style="7" customWidth="1"/>
    <col min="13832" max="13832" width="20.7109375" style="7" customWidth="1"/>
    <col min="13833" max="13833" width="3.28515625" style="7" bestFit="1" customWidth="1"/>
    <col min="13834" max="13834" width="26" style="7" bestFit="1" customWidth="1"/>
    <col min="13835" max="13835" width="9.140625" style="7"/>
    <col min="13836" max="13836" width="26.42578125" style="7" customWidth="1"/>
    <col min="13837" max="13837" width="10.140625" style="7" bestFit="1" customWidth="1"/>
    <col min="13838" max="14083" width="9.140625" style="7"/>
    <col min="14084" max="14084" width="5.140625" style="7" customWidth="1"/>
    <col min="14085" max="14085" width="65.140625" style="7" customWidth="1"/>
    <col min="14086" max="14086" width="24.140625" style="7" customWidth="1"/>
    <col min="14087" max="14087" width="19.85546875" style="7" customWidth="1"/>
    <col min="14088" max="14088" width="20.7109375" style="7" customWidth="1"/>
    <col min="14089" max="14089" width="3.28515625" style="7" bestFit="1" customWidth="1"/>
    <col min="14090" max="14090" width="26" style="7" bestFit="1" customWidth="1"/>
    <col min="14091" max="14091" width="9.140625" style="7"/>
    <col min="14092" max="14092" width="26.42578125" style="7" customWidth="1"/>
    <col min="14093" max="14093" width="10.140625" style="7" bestFit="1" customWidth="1"/>
    <col min="14094" max="14339" width="9.140625" style="7"/>
    <col min="14340" max="14340" width="5.140625" style="7" customWidth="1"/>
    <col min="14341" max="14341" width="65.140625" style="7" customWidth="1"/>
    <col min="14342" max="14342" width="24.140625" style="7" customWidth="1"/>
    <col min="14343" max="14343" width="19.85546875" style="7" customWidth="1"/>
    <col min="14344" max="14344" width="20.7109375" style="7" customWidth="1"/>
    <col min="14345" max="14345" width="3.28515625" style="7" bestFit="1" customWidth="1"/>
    <col min="14346" max="14346" width="26" style="7" bestFit="1" customWidth="1"/>
    <col min="14347" max="14347" width="9.140625" style="7"/>
    <col min="14348" max="14348" width="26.42578125" style="7" customWidth="1"/>
    <col min="14349" max="14349" width="10.140625" style="7" bestFit="1" customWidth="1"/>
    <col min="14350" max="14595" width="9.140625" style="7"/>
    <col min="14596" max="14596" width="5.140625" style="7" customWidth="1"/>
    <col min="14597" max="14597" width="65.140625" style="7" customWidth="1"/>
    <col min="14598" max="14598" width="24.140625" style="7" customWidth="1"/>
    <col min="14599" max="14599" width="19.85546875" style="7" customWidth="1"/>
    <col min="14600" max="14600" width="20.7109375" style="7" customWidth="1"/>
    <col min="14601" max="14601" width="3.28515625" style="7" bestFit="1" customWidth="1"/>
    <col min="14602" max="14602" width="26" style="7" bestFit="1" customWidth="1"/>
    <col min="14603" max="14603" width="9.140625" style="7"/>
    <col min="14604" max="14604" width="26.42578125" style="7" customWidth="1"/>
    <col min="14605" max="14605" width="10.140625" style="7" bestFit="1" customWidth="1"/>
    <col min="14606" max="14851" width="9.140625" style="7"/>
    <col min="14852" max="14852" width="5.140625" style="7" customWidth="1"/>
    <col min="14853" max="14853" width="65.140625" style="7" customWidth="1"/>
    <col min="14854" max="14854" width="24.140625" style="7" customWidth="1"/>
    <col min="14855" max="14855" width="19.85546875" style="7" customWidth="1"/>
    <col min="14856" max="14856" width="20.7109375" style="7" customWidth="1"/>
    <col min="14857" max="14857" width="3.28515625" style="7" bestFit="1" customWidth="1"/>
    <col min="14858" max="14858" width="26" style="7" bestFit="1" customWidth="1"/>
    <col min="14859" max="14859" width="9.140625" style="7"/>
    <col min="14860" max="14860" width="26.42578125" style="7" customWidth="1"/>
    <col min="14861" max="14861" width="10.140625" style="7" bestFit="1" customWidth="1"/>
    <col min="14862" max="15107" width="9.140625" style="7"/>
    <col min="15108" max="15108" width="5.140625" style="7" customWidth="1"/>
    <col min="15109" max="15109" width="65.140625" style="7" customWidth="1"/>
    <col min="15110" max="15110" width="24.140625" style="7" customWidth="1"/>
    <col min="15111" max="15111" width="19.85546875" style="7" customWidth="1"/>
    <col min="15112" max="15112" width="20.7109375" style="7" customWidth="1"/>
    <col min="15113" max="15113" width="3.28515625" style="7" bestFit="1" customWidth="1"/>
    <col min="15114" max="15114" width="26" style="7" bestFit="1" customWidth="1"/>
    <col min="15115" max="15115" width="9.140625" style="7"/>
    <col min="15116" max="15116" width="26.42578125" style="7" customWidth="1"/>
    <col min="15117" max="15117" width="10.140625" style="7" bestFit="1" customWidth="1"/>
    <col min="15118" max="15363" width="9.140625" style="7"/>
    <col min="15364" max="15364" width="5.140625" style="7" customWidth="1"/>
    <col min="15365" max="15365" width="65.140625" style="7" customWidth="1"/>
    <col min="15366" max="15366" width="24.140625" style="7" customWidth="1"/>
    <col min="15367" max="15367" width="19.85546875" style="7" customWidth="1"/>
    <col min="15368" max="15368" width="20.7109375" style="7" customWidth="1"/>
    <col min="15369" max="15369" width="3.28515625" style="7" bestFit="1" customWidth="1"/>
    <col min="15370" max="15370" width="26" style="7" bestFit="1" customWidth="1"/>
    <col min="15371" max="15371" width="9.140625" style="7"/>
    <col min="15372" max="15372" width="26.42578125" style="7" customWidth="1"/>
    <col min="15373" max="15373" width="10.140625" style="7" bestFit="1" customWidth="1"/>
    <col min="15374" max="15619" width="9.140625" style="7"/>
    <col min="15620" max="15620" width="5.140625" style="7" customWidth="1"/>
    <col min="15621" max="15621" width="65.140625" style="7" customWidth="1"/>
    <col min="15622" max="15622" width="24.140625" style="7" customWidth="1"/>
    <col min="15623" max="15623" width="19.85546875" style="7" customWidth="1"/>
    <col min="15624" max="15624" width="20.7109375" style="7" customWidth="1"/>
    <col min="15625" max="15625" width="3.28515625" style="7" bestFit="1" customWidth="1"/>
    <col min="15626" max="15626" width="26" style="7" bestFit="1" customWidth="1"/>
    <col min="15627" max="15627" width="9.140625" style="7"/>
    <col min="15628" max="15628" width="26.42578125" style="7" customWidth="1"/>
    <col min="15629" max="15629" width="10.140625" style="7" bestFit="1" customWidth="1"/>
    <col min="15630" max="15875" width="9.140625" style="7"/>
    <col min="15876" max="15876" width="5.140625" style="7" customWidth="1"/>
    <col min="15877" max="15877" width="65.140625" style="7" customWidth="1"/>
    <col min="15878" max="15878" width="24.140625" style="7" customWidth="1"/>
    <col min="15879" max="15879" width="19.85546875" style="7" customWidth="1"/>
    <col min="15880" max="15880" width="20.7109375" style="7" customWidth="1"/>
    <col min="15881" max="15881" width="3.28515625" style="7" bestFit="1" customWidth="1"/>
    <col min="15882" max="15882" width="26" style="7" bestFit="1" customWidth="1"/>
    <col min="15883" max="15883" width="9.140625" style="7"/>
    <col min="15884" max="15884" width="26.42578125" style="7" customWidth="1"/>
    <col min="15885" max="15885" width="10.140625" style="7" bestFit="1" customWidth="1"/>
    <col min="15886" max="16131" width="9.140625" style="7"/>
    <col min="16132" max="16132" width="5.140625" style="7" customWidth="1"/>
    <col min="16133" max="16133" width="65.140625" style="7" customWidth="1"/>
    <col min="16134" max="16134" width="24.140625" style="7" customWidth="1"/>
    <col min="16135" max="16135" width="19.85546875" style="7" customWidth="1"/>
    <col min="16136" max="16136" width="20.7109375" style="7" customWidth="1"/>
    <col min="16137" max="16137" width="3.28515625" style="7" bestFit="1" customWidth="1"/>
    <col min="16138" max="16138" width="26" style="7" bestFit="1" customWidth="1"/>
    <col min="16139" max="16139" width="9.140625" style="7"/>
    <col min="16140" max="16140" width="26.42578125" style="7" customWidth="1"/>
    <col min="16141" max="16141" width="10.140625" style="7" bestFit="1" customWidth="1"/>
    <col min="16142" max="16384" width="9.140625" style="7"/>
  </cols>
  <sheetData>
    <row r="1" spans="1:15" ht="18.75" thickBot="1" x14ac:dyDescent="0.3">
      <c r="A1" s="61">
        <v>2</v>
      </c>
      <c r="B1" s="61"/>
      <c r="C1" s="61"/>
      <c r="D1" s="61"/>
      <c r="E1" s="61"/>
      <c r="F1" s="61"/>
      <c r="G1" s="61"/>
      <c r="H1" s="61"/>
      <c r="I1" s="61"/>
    </row>
    <row r="2" spans="1:15" ht="24.75" customHeight="1" thickBot="1" x14ac:dyDescent="0.3">
      <c r="A2" s="14"/>
      <c r="B2" s="44" t="s">
        <v>44</v>
      </c>
      <c r="C2" s="4"/>
      <c r="D2" s="13"/>
      <c r="E2" s="13"/>
      <c r="F2" s="13"/>
      <c r="G2" s="13"/>
      <c r="H2" s="13"/>
      <c r="I2" s="5" t="s">
        <v>23</v>
      </c>
    </row>
    <row r="3" spans="1:15" ht="17.25" customHeight="1" thickBot="1" x14ac:dyDescent="0.3">
      <c r="A3" s="6"/>
      <c r="B3" s="15" t="s">
        <v>23</v>
      </c>
      <c r="C3" s="1"/>
      <c r="D3" s="12" t="s">
        <v>21</v>
      </c>
      <c r="E3" s="12"/>
      <c r="F3" s="12"/>
      <c r="G3" s="12"/>
      <c r="H3" s="50" t="s">
        <v>38</v>
      </c>
      <c r="I3" s="25">
        <v>11000000</v>
      </c>
    </row>
    <row r="4" spans="1:15" ht="23.25" customHeight="1" thickBot="1" x14ac:dyDescent="0.3">
      <c r="A4" s="6"/>
      <c r="B4" s="48" t="s">
        <v>43</v>
      </c>
      <c r="C4" s="1" t="s">
        <v>2</v>
      </c>
      <c r="D4" s="22" t="s">
        <v>24</v>
      </c>
      <c r="E4" s="45"/>
      <c r="F4" s="45"/>
      <c r="G4" s="45"/>
      <c r="H4" s="45"/>
      <c r="I4" s="24">
        <v>34270</v>
      </c>
    </row>
    <row r="5" spans="1:15" ht="24" customHeight="1" thickBot="1" x14ac:dyDescent="0.3">
      <c r="A5" s="6"/>
      <c r="B5" s="1"/>
      <c r="C5" s="1"/>
      <c r="D5" s="2" t="s">
        <v>22</v>
      </c>
      <c r="E5" s="2"/>
      <c r="F5" s="2"/>
      <c r="G5" s="2"/>
      <c r="H5" s="2"/>
      <c r="I5" s="23">
        <f>+I3/I4</f>
        <v>320.9804493726291</v>
      </c>
    </row>
    <row r="6" spans="1:15" ht="19.5" customHeight="1" thickBot="1" x14ac:dyDescent="0.25">
      <c r="A6" s="16" t="s">
        <v>8</v>
      </c>
      <c r="B6" s="17"/>
      <c r="C6" s="17"/>
      <c r="D6" s="17"/>
      <c r="E6" s="17"/>
      <c r="F6" s="17"/>
      <c r="G6" s="17"/>
      <c r="H6" s="17"/>
      <c r="I6" s="11"/>
    </row>
    <row r="7" spans="1:15" ht="13.5" thickBot="1" x14ac:dyDescent="0.25"/>
    <row r="8" spans="1:15" ht="24.75" customHeight="1" thickBot="1" x14ac:dyDescent="0.25">
      <c r="A8" s="8" t="s">
        <v>1</v>
      </c>
      <c r="B8" s="9" t="s">
        <v>3</v>
      </c>
      <c r="C8" s="18" t="s">
        <v>6</v>
      </c>
      <c r="D8" s="18" t="s">
        <v>19</v>
      </c>
      <c r="E8" s="18" t="s">
        <v>20</v>
      </c>
      <c r="F8" s="18" t="s">
        <v>25</v>
      </c>
      <c r="G8" s="18" t="s">
        <v>26</v>
      </c>
      <c r="H8" s="18" t="s">
        <v>7</v>
      </c>
      <c r="I8" s="18" t="s">
        <v>27</v>
      </c>
    </row>
    <row r="9" spans="1:15" ht="21" customHeight="1" thickBot="1" x14ac:dyDescent="0.25">
      <c r="A9" s="1"/>
      <c r="B9" s="1" t="s">
        <v>9</v>
      </c>
      <c r="C9" s="58">
        <f>87*$I$4</f>
        <v>2981490</v>
      </c>
      <c r="D9" s="58">
        <f>87.01*$I$4</f>
        <v>2981832.7</v>
      </c>
      <c r="E9" s="58">
        <f>145.01*I4</f>
        <v>4969492.6999999993</v>
      </c>
      <c r="F9" s="58">
        <f>335.01*I4</f>
        <v>11480792.699999999</v>
      </c>
      <c r="G9" s="58">
        <f>640.01*I4</f>
        <v>21933142.699999999</v>
      </c>
      <c r="H9" s="58">
        <f>945.01*I4</f>
        <v>32385492.699999999</v>
      </c>
      <c r="I9" s="58">
        <f>2300.01*I4</f>
        <v>78821342.700000003</v>
      </c>
    </row>
    <row r="10" spans="1:15" ht="16.5" customHeight="1" thickBot="1" x14ac:dyDescent="0.25">
      <c r="A10" s="1"/>
      <c r="B10" s="1" t="s">
        <v>0</v>
      </c>
      <c r="C10" s="55" t="s">
        <v>30</v>
      </c>
      <c r="D10" s="56" t="s">
        <v>31</v>
      </c>
      <c r="E10" s="57" t="s">
        <v>32</v>
      </c>
      <c r="F10" s="57" t="s">
        <v>33</v>
      </c>
      <c r="G10" s="57" t="s">
        <v>34</v>
      </c>
      <c r="H10" s="57" t="s">
        <v>35</v>
      </c>
      <c r="I10" s="57" t="s">
        <v>36</v>
      </c>
    </row>
    <row r="11" spans="1:15" ht="18.75" thickBot="1" x14ac:dyDescent="0.3">
      <c r="A11" s="27"/>
      <c r="B11" s="27"/>
      <c r="C11" s="27"/>
      <c r="D11" s="27"/>
      <c r="E11" s="27"/>
      <c r="F11" s="27"/>
      <c r="G11" s="27"/>
      <c r="H11" s="27"/>
      <c r="I11" s="27"/>
    </row>
    <row r="12" spans="1:15" ht="24.75" customHeight="1" thickBot="1" x14ac:dyDescent="0.25">
      <c r="A12" s="7">
        <v>1</v>
      </c>
      <c r="B12" s="7" t="s">
        <v>10</v>
      </c>
      <c r="C12" s="59">
        <f>IF(AND(I5&lt;=87,I5&gt;0),$I$3,0)</f>
        <v>0</v>
      </c>
      <c r="D12" s="59">
        <f>IF(AND($I$5&lt;=145,$I$5&gt;87),$I$3,0)</f>
        <v>0</v>
      </c>
      <c r="E12" s="59">
        <f>IF(AND($I$5&lt;=335,$I$5&gt;145),$I$3,0)</f>
        <v>11000000</v>
      </c>
      <c r="F12" s="59">
        <f>IF(AND($I$5&lt;=640,$I$5&gt;335),$I$3,0)</f>
        <v>0</v>
      </c>
      <c r="G12" s="59">
        <f>IF(AND($I$5&lt;=945,$I$5&gt;640),$I$3,0)</f>
        <v>0</v>
      </c>
      <c r="H12" s="59">
        <f>IF(AND($I$5&lt;=2300,$I$5&gt;945),$I$3,0)</f>
        <v>0</v>
      </c>
      <c r="I12" s="60">
        <f>IF(I5&gt;2300,I3,0)</f>
        <v>0</v>
      </c>
      <c r="J12" s="10"/>
    </row>
    <row r="13" spans="1:15" ht="20.100000000000001" customHeight="1" x14ac:dyDescent="0.25">
      <c r="A13" s="27">
        <v>2</v>
      </c>
      <c r="B13" s="27" t="s">
        <v>28</v>
      </c>
      <c r="C13" s="29">
        <f>+C12/I4</f>
        <v>0</v>
      </c>
      <c r="D13" s="29">
        <f t="shared" ref="D13:I13" si="0">+D12/$I$4</f>
        <v>0</v>
      </c>
      <c r="E13" s="29">
        <f t="shared" si="0"/>
        <v>320.9804493726291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7" t="s">
        <v>11</v>
      </c>
      <c r="L13" s="1"/>
      <c r="M13" s="1"/>
      <c r="N13" s="1"/>
      <c r="O13" s="1"/>
    </row>
    <row r="14" spans="1:15" ht="20.100000000000001" customHeight="1" thickBot="1" x14ac:dyDescent="0.3">
      <c r="A14" s="27">
        <v>3</v>
      </c>
      <c r="B14" s="27" t="s">
        <v>12</v>
      </c>
      <c r="C14" s="27">
        <v>0</v>
      </c>
      <c r="D14" s="27">
        <v>-87</v>
      </c>
      <c r="E14" s="27">
        <v>-145</v>
      </c>
      <c r="F14" s="27">
        <v>-335</v>
      </c>
      <c r="G14" s="27">
        <v>-640</v>
      </c>
      <c r="H14" s="27">
        <v>-945</v>
      </c>
      <c r="I14" s="27">
        <v>-2300</v>
      </c>
      <c r="J14" s="7" t="s">
        <v>13</v>
      </c>
      <c r="L14" s="1"/>
      <c r="M14" s="3"/>
      <c r="N14" s="3"/>
      <c r="O14" s="3"/>
    </row>
    <row r="15" spans="1:15" ht="20.100000000000001" customHeight="1" thickBot="1" x14ac:dyDescent="0.3">
      <c r="A15" s="27">
        <v>4</v>
      </c>
      <c r="B15" s="27" t="s">
        <v>4</v>
      </c>
      <c r="C15" s="35">
        <f>+C13+C14</f>
        <v>0</v>
      </c>
      <c r="D15" s="36">
        <f>+D13+D14</f>
        <v>-87</v>
      </c>
      <c r="E15" s="37">
        <f>+E13+E14</f>
        <v>175.9804493726291</v>
      </c>
      <c r="F15" s="37">
        <f t="shared" ref="F15:H15" si="1">+F13+F14</f>
        <v>-335</v>
      </c>
      <c r="G15" s="37">
        <f t="shared" si="1"/>
        <v>-640</v>
      </c>
      <c r="H15" s="37">
        <f t="shared" si="1"/>
        <v>-945</v>
      </c>
      <c r="I15" s="37">
        <f>+I13+I14</f>
        <v>-2300</v>
      </c>
      <c r="J15" s="7" t="s">
        <v>11</v>
      </c>
      <c r="L15" s="1"/>
      <c r="M15" s="3"/>
      <c r="N15" s="3"/>
      <c r="O15" s="3"/>
    </row>
    <row r="16" spans="1:15" ht="20.100000000000001" customHeight="1" x14ac:dyDescent="0.25">
      <c r="A16" s="27"/>
      <c r="B16" s="27"/>
      <c r="C16" s="38"/>
      <c r="D16" s="38"/>
      <c r="E16" s="38"/>
      <c r="F16" s="38"/>
      <c r="G16" s="38"/>
      <c r="H16" s="38"/>
      <c r="I16" s="38"/>
      <c r="L16" s="1"/>
      <c r="M16" s="3"/>
      <c r="N16" s="19"/>
      <c r="O16" s="3"/>
    </row>
    <row r="17" spans="1:15" ht="20.100000000000001" customHeight="1" x14ac:dyDescent="0.25">
      <c r="A17" s="27">
        <v>5</v>
      </c>
      <c r="B17" s="28" t="s">
        <v>14</v>
      </c>
      <c r="C17" s="39">
        <v>0</v>
      </c>
      <c r="D17" s="40">
        <v>0.19</v>
      </c>
      <c r="E17" s="41">
        <v>0.28000000000000003</v>
      </c>
      <c r="F17" s="41">
        <v>0.33</v>
      </c>
      <c r="G17" s="41">
        <v>0.35</v>
      </c>
      <c r="H17" s="41">
        <v>0.37</v>
      </c>
      <c r="I17" s="41">
        <v>0.39</v>
      </c>
      <c r="J17" s="7" t="s">
        <v>11</v>
      </c>
      <c r="L17" s="1"/>
      <c r="M17" s="3"/>
      <c r="N17" s="3"/>
      <c r="O17" s="3"/>
    </row>
    <row r="18" spans="1:15" ht="20.100000000000001" customHeight="1" x14ac:dyDescent="0.25">
      <c r="A18" s="27">
        <v>6</v>
      </c>
      <c r="B18" s="27" t="s">
        <v>15</v>
      </c>
      <c r="C18" s="38">
        <f>+C15*C17</f>
        <v>0</v>
      </c>
      <c r="D18" s="38">
        <f>+D15*D17</f>
        <v>-16.53</v>
      </c>
      <c r="E18" s="38">
        <f>+E15*E17</f>
        <v>49.274525824336152</v>
      </c>
      <c r="F18" s="38">
        <f t="shared" ref="F18:H18" si="2">+F15*F17</f>
        <v>-110.55000000000001</v>
      </c>
      <c r="G18" s="38">
        <f t="shared" si="2"/>
        <v>-224</v>
      </c>
      <c r="H18" s="38">
        <f t="shared" si="2"/>
        <v>-349.65</v>
      </c>
      <c r="I18" s="38">
        <f>+I15*I17</f>
        <v>-897</v>
      </c>
      <c r="J18" s="7" t="s">
        <v>11</v>
      </c>
      <c r="L18" s="1"/>
      <c r="M18" s="3"/>
      <c r="N18" s="3"/>
      <c r="O18" s="3"/>
    </row>
    <row r="19" spans="1:15" ht="20.100000000000001" customHeight="1" x14ac:dyDescent="0.25">
      <c r="A19" s="27">
        <v>7</v>
      </c>
      <c r="B19" s="27" t="s">
        <v>16</v>
      </c>
      <c r="C19" s="38">
        <v>0</v>
      </c>
      <c r="D19" s="38">
        <v>0</v>
      </c>
      <c r="E19" s="38">
        <v>11</v>
      </c>
      <c r="F19" s="38">
        <v>64</v>
      </c>
      <c r="G19" s="38">
        <v>165</v>
      </c>
      <c r="H19" s="38">
        <v>272</v>
      </c>
      <c r="I19" s="38">
        <v>773</v>
      </c>
      <c r="J19" s="7" t="s">
        <v>17</v>
      </c>
      <c r="L19" s="1"/>
      <c r="M19" s="20"/>
      <c r="N19" s="3"/>
      <c r="O19" s="3"/>
    </row>
    <row r="20" spans="1:15" s="47" customFormat="1" ht="20.100000000000001" customHeight="1" thickBot="1" x14ac:dyDescent="0.3">
      <c r="A20" s="28">
        <v>8</v>
      </c>
      <c r="B20" s="28" t="s">
        <v>18</v>
      </c>
      <c r="C20" s="46">
        <f>+C18+C19</f>
        <v>0</v>
      </c>
      <c r="D20" s="46">
        <f>+D18+D19</f>
        <v>-16.53</v>
      </c>
      <c r="E20" s="46">
        <f>+E18+E19</f>
        <v>60.274525824336152</v>
      </c>
      <c r="F20" s="46">
        <f t="shared" ref="F20:H20" si="3">+F18+F19</f>
        <v>-46.550000000000011</v>
      </c>
      <c r="G20" s="46">
        <f t="shared" si="3"/>
        <v>-59</v>
      </c>
      <c r="H20" s="46">
        <f t="shared" si="3"/>
        <v>-77.649999999999977</v>
      </c>
      <c r="I20" s="46">
        <f>+I18+I19</f>
        <v>-124</v>
      </c>
      <c r="J20" s="47" t="s">
        <v>11</v>
      </c>
      <c r="L20" s="48"/>
      <c r="M20" s="49"/>
      <c r="N20" s="49"/>
      <c r="O20" s="49"/>
    </row>
    <row r="21" spans="1:15" ht="28.5" customHeight="1" thickBot="1" x14ac:dyDescent="0.3">
      <c r="A21" s="30">
        <v>9</v>
      </c>
      <c r="B21" s="31" t="s">
        <v>29</v>
      </c>
      <c r="C21" s="42">
        <f>IF(C20&gt;0,C20*$I$4,0)</f>
        <v>0</v>
      </c>
      <c r="D21" s="42">
        <f t="shared" ref="D21:I21" si="4">IF(D20&gt;0,D20*$I$4,0)</f>
        <v>0</v>
      </c>
      <c r="E21" s="42">
        <f t="shared" si="4"/>
        <v>2065608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7" t="s">
        <v>11</v>
      </c>
      <c r="L21" s="1"/>
      <c r="M21" s="1"/>
      <c r="N21" s="1"/>
      <c r="O21" s="1"/>
    </row>
    <row r="22" spans="1:15" ht="20.100000000000001" customHeight="1" thickBot="1" x14ac:dyDescent="0.3">
      <c r="A22" s="30">
        <v>10</v>
      </c>
      <c r="B22" s="31" t="s">
        <v>37</v>
      </c>
      <c r="C22" s="43">
        <f>IF(C21&gt;0,C21/C12,0)</f>
        <v>0</v>
      </c>
      <c r="D22" s="43">
        <f t="shared" ref="D22:I22" si="5">IF(D21&gt;0,D21/D12,0)</f>
        <v>0</v>
      </c>
      <c r="E22" s="43">
        <f t="shared" si="5"/>
        <v>0.18778254545454545</v>
      </c>
      <c r="F22" s="43">
        <f t="shared" si="5"/>
        <v>0</v>
      </c>
      <c r="G22" s="43">
        <f t="shared" si="5"/>
        <v>0</v>
      </c>
      <c r="H22" s="43">
        <f t="shared" si="5"/>
        <v>0</v>
      </c>
      <c r="I22" s="43">
        <f t="shared" si="5"/>
        <v>0</v>
      </c>
      <c r="J22" s="7" t="s">
        <v>11</v>
      </c>
      <c r="L22" s="21"/>
      <c r="M22" s="20"/>
      <c r="N22" s="1"/>
      <c r="O22" s="1"/>
    </row>
    <row r="23" spans="1:15" ht="18.75" thickBot="1" x14ac:dyDescent="0.3">
      <c r="A23" s="27"/>
      <c r="B23" s="27"/>
      <c r="C23" s="27"/>
      <c r="D23" s="27"/>
      <c r="E23" s="27"/>
      <c r="F23" s="27"/>
      <c r="G23" s="27"/>
      <c r="H23" s="27"/>
      <c r="I23" s="27"/>
      <c r="L23" s="1"/>
      <c r="M23" s="1"/>
      <c r="N23" s="1"/>
      <c r="O23" s="1"/>
    </row>
    <row r="24" spans="1:15" ht="18" x14ac:dyDescent="0.25">
      <c r="A24" s="27"/>
      <c r="B24" s="51" t="s">
        <v>5</v>
      </c>
      <c r="C24" s="32"/>
      <c r="D24" s="27"/>
      <c r="E24" s="27"/>
      <c r="F24" s="27"/>
      <c r="G24" s="27"/>
      <c r="H24" s="27"/>
      <c r="I24" s="27"/>
    </row>
    <row r="25" spans="1:15" ht="18" x14ac:dyDescent="0.25">
      <c r="A25" s="27"/>
      <c r="B25" s="52" t="s">
        <v>39</v>
      </c>
      <c r="C25" s="26"/>
      <c r="D25" s="27"/>
      <c r="E25" s="27"/>
      <c r="F25" s="27"/>
      <c r="G25" s="27"/>
      <c r="H25" s="27"/>
      <c r="I25" s="27"/>
    </row>
    <row r="26" spans="1:15" ht="18" x14ac:dyDescent="0.25">
      <c r="A26" s="27"/>
      <c r="B26" s="53" t="s">
        <v>40</v>
      </c>
      <c r="C26" s="26"/>
      <c r="D26" s="27"/>
      <c r="E26" s="27"/>
      <c r="F26" s="27"/>
      <c r="G26" s="27"/>
      <c r="H26" s="27"/>
      <c r="I26" s="27"/>
    </row>
    <row r="27" spans="1:15" ht="18" x14ac:dyDescent="0.25">
      <c r="A27" s="27"/>
      <c r="B27" s="54" t="s">
        <v>41</v>
      </c>
      <c r="C27" s="26"/>
      <c r="D27" s="27"/>
      <c r="E27" s="27"/>
      <c r="F27" s="27"/>
      <c r="G27" s="27"/>
      <c r="H27" s="27"/>
      <c r="I27" s="27"/>
    </row>
    <row r="28" spans="1:15" ht="18" x14ac:dyDescent="0.25">
      <c r="A28" s="27"/>
      <c r="B28" s="52" t="s">
        <v>42</v>
      </c>
      <c r="C28" s="26"/>
      <c r="D28" s="27"/>
      <c r="E28" s="27"/>
      <c r="F28" s="27"/>
      <c r="G28" s="27"/>
      <c r="H28" s="27"/>
      <c r="I28" s="27"/>
    </row>
    <row r="29" spans="1:15" ht="3.75" customHeight="1" thickBot="1" x14ac:dyDescent="0.3">
      <c r="A29" s="27"/>
      <c r="B29" s="33"/>
      <c r="C29" s="34"/>
      <c r="D29" s="27"/>
      <c r="E29" s="27"/>
      <c r="F29" s="27"/>
      <c r="G29" s="27"/>
      <c r="H29" s="27"/>
      <c r="I29" s="27"/>
    </row>
    <row r="30" spans="1:15" ht="18" x14ac:dyDescent="0.2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 password="CC4D" sheet="1" objects="1" scenarios="1" formatCells="0" formatColumns="0" formatRows="0" insertColumns="0" insertRows="0" insertHyperlinks="0"/>
  <protectedRanges>
    <protectedRange sqref="I3" name="Rango1"/>
  </protectedRanges>
  <mergeCells count="1">
    <mergeCell ref="A1:I1"/>
  </mergeCells>
  <hyperlinks>
    <hyperlink ref="B26" r:id="rId1"/>
  </hyperlinks>
  <pageMargins left="0.70866141732283472" right="0.70866141732283472" top="0.74803149606299213" bottom="0.74803149606299213" header="0.31496062992125984" footer="0.31496062992125984"/>
  <pageSetup scale="26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RETENCIÓN FUENTE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OLMEDO</dc:creator>
  <cp:lastModifiedBy>OLMEDO</cp:lastModifiedBy>
  <cp:lastPrinted>2019-01-30T20:18:23Z</cp:lastPrinted>
  <dcterms:created xsi:type="dcterms:W3CDTF">2017-02-03T21:56:59Z</dcterms:created>
  <dcterms:modified xsi:type="dcterms:W3CDTF">2019-01-31T16:40:57Z</dcterms:modified>
</cp:coreProperties>
</file>